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autoCompressPictures="0"/>
  <bookViews>
    <workbookView xWindow="0" yWindow="0" windowWidth="25600" windowHeight="14500"/>
  </bookViews>
  <sheets>
    <sheet name="Feuil1" sheetId="1" r:id="rId1"/>
    <sheet name="Feuil2" sheetId="2" state="hidden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E23" i="1"/>
  <c r="C24" i="1"/>
  <c r="E24" i="1"/>
  <c r="C25" i="1"/>
  <c r="E25" i="1"/>
  <c r="C26" i="1"/>
  <c r="E26" i="1"/>
  <c r="C27" i="1"/>
  <c r="E27" i="1"/>
  <c r="E28" i="1"/>
  <c r="D21" i="2"/>
  <c r="D22" i="2"/>
  <c r="D23" i="2"/>
  <c r="D24" i="2"/>
  <c r="D25" i="2"/>
  <c r="D26" i="2"/>
  <c r="D27" i="2"/>
  <c r="D28" i="2"/>
  <c r="D32" i="1"/>
  <c r="F32" i="1"/>
  <c r="F33" i="1"/>
  <c r="F35" i="1"/>
  <c r="F36" i="1"/>
  <c r="F37" i="1"/>
  <c r="C4" i="2"/>
  <c r="F5" i="2"/>
  <c r="F6" i="2"/>
  <c r="F7" i="2"/>
  <c r="F9" i="2"/>
  <c r="F10" i="2"/>
  <c r="F11" i="2"/>
  <c r="F12" i="2"/>
  <c r="F13" i="2"/>
  <c r="F14" i="2"/>
  <c r="F3" i="2"/>
  <c r="A25" i="1"/>
  <c r="A24" i="1"/>
  <c r="A26" i="1"/>
  <c r="A27" i="1"/>
  <c r="A23" i="1"/>
</calcChain>
</file>

<file path=xl/sharedStrings.xml><?xml version="1.0" encoding="utf-8"?>
<sst xmlns="http://schemas.openxmlformats.org/spreadsheetml/2006/main" count="73" uniqueCount="64">
  <si>
    <t>Adresse de livraison</t>
  </si>
  <si>
    <t>Société</t>
  </si>
  <si>
    <t>Nom</t>
  </si>
  <si>
    <t>Prénom</t>
  </si>
  <si>
    <t>Adresse</t>
  </si>
  <si>
    <t>Code Postal</t>
  </si>
  <si>
    <t>Ville</t>
  </si>
  <si>
    <t>Téléphone</t>
  </si>
  <si>
    <t>Mail</t>
  </si>
  <si>
    <t>Adresse de facturation (si différente de l'adresse de livraison)</t>
  </si>
  <si>
    <t>Votre Commande</t>
  </si>
  <si>
    <t>N° de devis</t>
  </si>
  <si>
    <t>Code produit</t>
  </si>
  <si>
    <t>Produit</t>
  </si>
  <si>
    <t>Prix unitaire
(€ HT)</t>
  </si>
  <si>
    <t>Quantité</t>
  </si>
  <si>
    <t>Prix 
(€ HT)</t>
  </si>
  <si>
    <t>Sous-total (€ HT)</t>
  </si>
  <si>
    <t>Frais de livraison</t>
  </si>
  <si>
    <t>Tarif 
(€ HT)</t>
  </si>
  <si>
    <t>Mode de règlement</t>
  </si>
  <si>
    <t>Total (€ HT)</t>
  </si>
  <si>
    <t>TVA 20%</t>
  </si>
  <si>
    <t>Total (€ TTC)</t>
  </si>
  <si>
    <t>Où adresser votre commande</t>
  </si>
  <si>
    <r>
      <rPr>
        <b/>
        <sz val="11"/>
        <color theme="1"/>
        <rFont val="Seravek"/>
        <family val="2"/>
      </rPr>
      <t xml:space="preserve">Bon pour accord
</t>
    </r>
    <r>
      <rPr>
        <sz val="11"/>
        <color theme="1"/>
        <rFont val="Seravek"/>
        <family val="2"/>
      </rPr>
      <t xml:space="preserve">A </t>
    </r>
    <r>
      <rPr>
        <u/>
        <sz val="11"/>
        <color theme="1"/>
        <rFont val="Seravek"/>
        <family val="2"/>
      </rPr>
      <t xml:space="preserve">                             </t>
    </r>
    <r>
      <rPr>
        <sz val="11"/>
        <color theme="1"/>
        <rFont val="Seravek"/>
        <family val="2"/>
      </rPr>
      <t xml:space="preserve"> , le </t>
    </r>
    <r>
      <rPr>
        <u/>
        <sz val="11"/>
        <color theme="1"/>
        <rFont val="Seravek"/>
        <family val="2"/>
      </rPr>
      <t xml:space="preserve">     </t>
    </r>
    <r>
      <rPr>
        <sz val="11"/>
        <color theme="1"/>
        <rFont val="Seravek"/>
        <family val="2"/>
      </rPr>
      <t>/</t>
    </r>
    <r>
      <rPr>
        <u/>
        <sz val="11"/>
        <color theme="1"/>
        <rFont val="Seravek"/>
        <family val="2"/>
      </rPr>
      <t xml:space="preserve">     </t>
    </r>
    <r>
      <rPr>
        <sz val="11"/>
        <color theme="1"/>
        <rFont val="Seravek"/>
        <family val="2"/>
      </rPr>
      <t>/</t>
    </r>
    <r>
      <rPr>
        <u/>
        <sz val="11"/>
        <color theme="1"/>
        <rFont val="Seravek"/>
        <family val="2"/>
      </rPr>
      <t xml:space="preserve">          </t>
    </r>
    <r>
      <rPr>
        <b/>
        <sz val="11"/>
        <color theme="1"/>
        <rFont val="Seravek"/>
        <family val="2"/>
      </rPr>
      <t xml:space="preserve"> </t>
    </r>
    <r>
      <rPr>
        <sz val="11"/>
        <color theme="1"/>
        <rFont val="Seravek"/>
        <family val="2"/>
      </rPr>
      <t>.</t>
    </r>
    <r>
      <rPr>
        <b/>
        <sz val="12"/>
        <color theme="1"/>
        <rFont val="Seravek"/>
        <family val="2"/>
      </rPr>
      <t xml:space="preserve">
</t>
    </r>
    <r>
      <rPr>
        <sz val="10"/>
        <color theme="1"/>
        <rFont val="Seravek"/>
        <family val="2"/>
      </rPr>
      <t>(signature / tampon)</t>
    </r>
  </si>
  <si>
    <t xml:space="preserve">par mail </t>
  </si>
  <si>
    <t>contact@loopdeescience.com</t>
  </si>
  <si>
    <t>par courrier</t>
  </si>
  <si>
    <t>Loop Dee Science - 11, rue Alfred Kastler -14000 Caen</t>
  </si>
  <si>
    <t>Les conditions générales de ventes sont disponibles sur demande.</t>
  </si>
  <si>
    <t>Loop Dee Science SAS au capital de 100000€ - 11, rue Alfred Kastler 14000 CAEN</t>
  </si>
  <si>
    <t>Numéro RCS : 829 489 012 R.C.S. Caen – Numéro TVA: FR45829489012</t>
  </si>
  <si>
    <t>N° bon de commande</t>
  </si>
  <si>
    <t>Référence produit</t>
  </si>
  <si>
    <t>Désignation commerciale</t>
  </si>
  <si>
    <t>Prix hors taxe</t>
  </si>
  <si>
    <t>Kit complet Bioscool E.coli 32 réactions</t>
  </si>
  <si>
    <t>Kit réactifs bioscool E.coli 30 réactions</t>
  </si>
  <si>
    <t>Kit réactifs bioscool E.coli 60 réactions</t>
  </si>
  <si>
    <t>Kit réactifs bioscool E.coli 90 réactions</t>
  </si>
  <si>
    <t>Pack de démarrage A</t>
  </si>
  <si>
    <t>Pack de démarrage B</t>
  </si>
  <si>
    <t>Pack de démarrage C</t>
  </si>
  <si>
    <t>Bloc chauffant 15 puits</t>
  </si>
  <si>
    <t>Pipette monocanal 0-10 μL</t>
  </si>
  <si>
    <t>Pipette monocanal 10-100 μL</t>
  </si>
  <si>
    <t>Timer programmable</t>
  </si>
  <si>
    <t>BSC16ecoli</t>
  </si>
  <si>
    <t>BSC32ecoli</t>
  </si>
  <si>
    <t>BSR30ecoli</t>
  </si>
  <si>
    <t>BSR60ecoli</t>
  </si>
  <si>
    <t>BSR90ecoli</t>
  </si>
  <si>
    <t>BSPDA</t>
  </si>
  <si>
    <t>BSPDB</t>
  </si>
  <si>
    <t>BSPDC</t>
  </si>
  <si>
    <t>MABC</t>
  </si>
  <si>
    <t>MAP10</t>
  </si>
  <si>
    <t>MAP100</t>
  </si>
  <si>
    <t>MATP</t>
  </si>
  <si>
    <t>Kit complet Bioscool E.coli 16 réactions</t>
  </si>
  <si>
    <t>BON DE PRE COMMANDE</t>
  </si>
  <si>
    <t>Renvoyez-nous les déchets issus des produits de la gamme Bioscool (Tubes usagés uniquement) Loop Dee Science s'occupe du retraitement</t>
  </si>
  <si>
    <t>Les tarifs sont garantis jusqu'au 31 juillet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</si>
</sst>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u/>
      <sz val="11"/>
      <color theme="10"/>
      <name val="Calibri"/>
      <family val="2"/>
      <scheme val="minor"/>
    </font>
    <font>
      <sz val="8"/>
      <color theme="1"/>
      <name val="Seravek"/>
      <family val="2"/>
    </font>
    <font>
      <b/>
      <sz val="12"/>
      <color theme="1"/>
      <name val="Seravek"/>
      <family val="2"/>
    </font>
    <font>
      <b/>
      <sz val="10"/>
      <color theme="0"/>
      <name val="Seravek"/>
      <family val="2"/>
    </font>
    <font>
      <b/>
      <sz val="10"/>
      <color theme="1"/>
      <name val="Seravek"/>
      <family val="2"/>
    </font>
    <font>
      <sz val="11"/>
      <color theme="1"/>
      <name val="Seravek"/>
      <family val="2"/>
    </font>
    <font>
      <b/>
      <sz val="11"/>
      <color theme="1"/>
      <name val="Seravek"/>
      <family val="2"/>
    </font>
    <font>
      <u/>
      <sz val="11"/>
      <color theme="1"/>
      <name val="Seravek"/>
      <family val="2"/>
    </font>
    <font>
      <sz val="10"/>
      <color theme="1"/>
      <name val="Seravek"/>
      <family val="2"/>
    </font>
    <font>
      <u/>
      <sz val="8"/>
      <color theme="10"/>
      <name val="Seravek"/>
      <family val="2"/>
    </font>
    <font>
      <sz val="6"/>
      <color rgb="FF000000"/>
      <name val="Seravek"/>
      <family val="2"/>
    </font>
    <font>
      <sz val="6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20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931D"/>
        <bgColor indexed="64"/>
      </patternFill>
    </fill>
    <fill>
      <patternFill patternType="solid">
        <fgColor rgb="FF134C60"/>
        <bgColor indexed="64"/>
      </patternFill>
    </fill>
    <fill>
      <patternFill patternType="solid">
        <fgColor rgb="FFFFA02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2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164" fontId="7" fillId="2" borderId="0" xfId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8" fillId="2" borderId="1" xfId="1" applyFont="1" applyFill="1" applyBorder="1" applyAlignment="1">
      <alignment horizontal="center" vertical="center"/>
    </xf>
    <xf numFmtId="164" fontId="9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4" fillId="2" borderId="0" xfId="0" applyFont="1" applyFill="1"/>
    <xf numFmtId="0" fontId="13" fillId="2" borderId="0" xfId="0" applyFont="1" applyFill="1"/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3" applyNumberFormat="1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0" xfId="0" applyFont="1"/>
    <xf numFmtId="0" fontId="4" fillId="2" borderId="1" xfId="0" quotePrefix="1" applyFont="1" applyFill="1" applyBorder="1" applyAlignment="1" applyProtection="1">
      <alignment vertical="center"/>
      <protection locked="0"/>
    </xf>
    <xf numFmtId="164" fontId="4" fillId="0" borderId="1" xfId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0" fillId="0" borderId="0" xfId="0" applyNumberFormat="1"/>
    <xf numFmtId="0" fontId="16" fillId="0" borderId="0" xfId="0" applyFont="1"/>
    <xf numFmtId="0" fontId="6" fillId="2" borderId="0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5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1" xfId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top" wrapText="1"/>
      <protection locked="0"/>
    </xf>
  </cellXfs>
  <cellStyles count="8">
    <cellStyle name="Lien hypertexte" xfId="2" builtinId="8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Milliers" xfId="3" builtinId="3"/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793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57151</xdr:rowOff>
    </xdr:from>
    <xdr:to>
      <xdr:col>5</xdr:col>
      <xdr:colOff>434975</xdr:colOff>
      <xdr:row>3</xdr:row>
      <xdr:rowOff>57151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7151"/>
          <a:ext cx="5295900" cy="5715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34</xdr:row>
          <xdr:rowOff>165100</xdr:rowOff>
        </xdr:from>
        <xdr:to>
          <xdr:col>2</xdr:col>
          <xdr:colOff>495300</xdr:colOff>
          <xdr:row>36</xdr:row>
          <xdr:rowOff>25400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Par virement à réception de la facture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35</xdr:row>
          <xdr:rowOff>177800</xdr:rowOff>
        </xdr:from>
        <xdr:to>
          <xdr:col>2</xdr:col>
          <xdr:colOff>444500</xdr:colOff>
          <xdr:row>37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Par chèque à réception de la facture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1" Type="http://schemas.openxmlformats.org/officeDocument/2006/relationships/hyperlink" Target="mailto:contact@loopdeescience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6"/>
  <sheetViews>
    <sheetView tabSelected="1" view="pageBreakPreview" topLeftCell="A25" zoomScale="125" zoomScaleNormal="125" zoomScaleSheetLayoutView="100" zoomScalePageLayoutView="125" workbookViewId="0">
      <selection activeCell="G10" sqref="G10"/>
    </sheetView>
  </sheetViews>
  <sheetFormatPr baseColWidth="10" defaultRowHeight="14" x14ac:dyDescent="0"/>
  <cols>
    <col min="2" max="2" width="22.33203125" customWidth="1"/>
    <col min="3" max="3" width="17" customWidth="1"/>
    <col min="6" max="6" width="13.1640625" customWidth="1"/>
  </cols>
  <sheetData>
    <row r="1" spans="1:6">
      <c r="A1" s="1"/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>
      <c r="A3" s="1"/>
      <c r="B3" s="1"/>
      <c r="C3" s="1"/>
      <c r="D3" s="1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32" t="s">
        <v>61</v>
      </c>
      <c r="B5" s="32"/>
      <c r="C5" s="32"/>
      <c r="D5" s="32"/>
      <c r="E5" s="32"/>
      <c r="F5" s="32"/>
    </row>
    <row r="6" spans="1:6">
      <c r="A6" s="32"/>
      <c r="B6" s="32"/>
      <c r="C6" s="32"/>
      <c r="D6" s="32"/>
      <c r="E6" s="32"/>
      <c r="F6" s="32"/>
    </row>
    <row r="7" spans="1:6">
      <c r="A7" s="1"/>
      <c r="B7" s="1"/>
      <c r="C7" s="1"/>
      <c r="D7" s="1"/>
      <c r="E7" s="1"/>
      <c r="F7" s="1"/>
    </row>
    <row r="8" spans="1:6">
      <c r="A8" s="33" t="s">
        <v>0</v>
      </c>
      <c r="B8" s="33"/>
      <c r="C8" s="33"/>
      <c r="D8" s="33"/>
      <c r="E8" s="33"/>
      <c r="F8" s="33"/>
    </row>
    <row r="9" spans="1:6">
      <c r="A9" s="2" t="s">
        <v>1</v>
      </c>
      <c r="B9" s="31"/>
      <c r="C9" s="31"/>
      <c r="D9" s="31"/>
      <c r="E9" s="31"/>
      <c r="F9" s="31"/>
    </row>
    <row r="10" spans="1:6">
      <c r="A10" s="2" t="s">
        <v>2</v>
      </c>
      <c r="B10" s="26"/>
      <c r="C10" s="2" t="s">
        <v>3</v>
      </c>
      <c r="D10" s="31"/>
      <c r="E10" s="31"/>
      <c r="F10" s="31"/>
    </row>
    <row r="11" spans="1:6">
      <c r="A11" s="2" t="s">
        <v>4</v>
      </c>
      <c r="B11" s="31"/>
      <c r="C11" s="31"/>
      <c r="D11" s="31"/>
      <c r="E11" s="31"/>
      <c r="F11" s="31"/>
    </row>
    <row r="12" spans="1:6">
      <c r="A12" s="2" t="s">
        <v>5</v>
      </c>
      <c r="B12" s="26"/>
      <c r="C12" s="2" t="s">
        <v>6</v>
      </c>
      <c r="D12" s="31"/>
      <c r="E12" s="31"/>
      <c r="F12" s="31"/>
    </row>
    <row r="13" spans="1:6">
      <c r="A13" s="2" t="s">
        <v>7</v>
      </c>
      <c r="B13" s="3"/>
      <c r="C13" s="2" t="s">
        <v>8</v>
      </c>
      <c r="D13" s="34"/>
      <c r="E13" s="35"/>
      <c r="F13" s="36"/>
    </row>
    <row r="14" spans="1:6">
      <c r="A14" s="1"/>
      <c r="B14" s="1"/>
      <c r="C14" s="1"/>
      <c r="D14" s="1"/>
      <c r="E14" s="1"/>
      <c r="F14" s="1"/>
    </row>
    <row r="15" spans="1:6">
      <c r="A15" s="33" t="s">
        <v>9</v>
      </c>
      <c r="B15" s="33"/>
      <c r="C15" s="33"/>
      <c r="D15" s="33"/>
      <c r="E15" s="33"/>
      <c r="F15" s="33"/>
    </row>
    <row r="16" spans="1:6">
      <c r="A16" s="2" t="s">
        <v>4</v>
      </c>
      <c r="B16" s="31"/>
      <c r="C16" s="31"/>
      <c r="D16" s="31"/>
      <c r="E16" s="31"/>
      <c r="F16" s="31"/>
    </row>
    <row r="17" spans="1:6">
      <c r="A17" s="2" t="s">
        <v>5</v>
      </c>
      <c r="B17" s="26"/>
      <c r="C17" s="2" t="s">
        <v>6</v>
      </c>
      <c r="D17" s="31"/>
      <c r="E17" s="31"/>
      <c r="F17" s="31"/>
    </row>
    <row r="18" spans="1:6">
      <c r="A18" s="2" t="s">
        <v>7</v>
      </c>
      <c r="B18" s="3"/>
      <c r="C18" s="2" t="s">
        <v>8</v>
      </c>
      <c r="D18" s="34"/>
      <c r="E18" s="35"/>
      <c r="F18" s="36"/>
    </row>
    <row r="19" spans="1:6">
      <c r="A19" s="4"/>
      <c r="B19" s="4"/>
      <c r="C19" s="4"/>
      <c r="D19" s="4"/>
      <c r="E19" s="4"/>
      <c r="F19" s="4"/>
    </row>
    <row r="20" spans="1:6">
      <c r="A20" s="40" t="s">
        <v>10</v>
      </c>
      <c r="B20" s="41"/>
      <c r="C20" s="41"/>
      <c r="D20" s="41"/>
      <c r="E20" s="41"/>
      <c r="F20" s="42"/>
    </row>
    <row r="21" spans="1:6">
      <c r="A21" s="2" t="s">
        <v>11</v>
      </c>
      <c r="B21" s="23"/>
      <c r="C21" s="46" t="s">
        <v>33</v>
      </c>
      <c r="D21" s="47"/>
      <c r="E21" s="48"/>
      <c r="F21" s="49"/>
    </row>
    <row r="22" spans="1:6" ht="20">
      <c r="A22" s="5" t="s">
        <v>12</v>
      </c>
      <c r="B22" s="5" t="s">
        <v>13</v>
      </c>
      <c r="C22" s="5" t="s">
        <v>14</v>
      </c>
      <c r="D22" s="5" t="s">
        <v>15</v>
      </c>
      <c r="E22" s="43" t="s">
        <v>16</v>
      </c>
      <c r="F22" s="44"/>
    </row>
    <row r="23" spans="1:6" s="21" customFormat="1">
      <c r="A23" s="20" t="str">
        <f>IF(ISBLANK(B23),"",VLOOKUP(B23,Feuil2!$B$3:$D$14,3,FALSE))</f>
        <v/>
      </c>
      <c r="B23" s="30"/>
      <c r="C23" s="20">
        <f>IF(ISBLANK(B23),0,VLOOKUP(B23,Feuil2!$B$3:$D$14,2,FALSE))</f>
        <v>0</v>
      </c>
      <c r="D23" s="30"/>
      <c r="E23" s="45">
        <f t="shared" ref="E23" si="0">C23*D23</f>
        <v>0</v>
      </c>
      <c r="F23" s="45"/>
    </row>
    <row r="24" spans="1:6" s="21" customFormat="1">
      <c r="A24" s="20" t="str">
        <f>IF(ISBLANK(B24),"",VLOOKUP(B24,Feuil2!$B$3:$D$14,3,FALSE))</f>
        <v/>
      </c>
      <c r="B24" s="30"/>
      <c r="C24" s="20">
        <f>IF(ISBLANK(B24),0,VLOOKUP(B24,Feuil2!$B$3:$D$14,2,FALSE))</f>
        <v>0</v>
      </c>
      <c r="D24" s="30"/>
      <c r="E24" s="45">
        <f t="shared" ref="E24" si="1">C24*D24</f>
        <v>0</v>
      </c>
      <c r="F24" s="45"/>
    </row>
    <row r="25" spans="1:6" s="21" customFormat="1">
      <c r="A25" s="20" t="str">
        <f>IF(ISBLANK(B25),"",VLOOKUP(B25,Feuil2!$B$3:$D$14,3,FALSE))</f>
        <v/>
      </c>
      <c r="B25" s="30"/>
      <c r="C25" s="20">
        <f>IF(ISBLANK(B25),0,VLOOKUP(B25,Feuil2!$B$3:$D$14,2,FALSE))</f>
        <v>0</v>
      </c>
      <c r="D25" s="30"/>
      <c r="E25" s="45">
        <f t="shared" ref="E25" si="2">C25*D25</f>
        <v>0</v>
      </c>
      <c r="F25" s="45"/>
    </row>
    <row r="26" spans="1:6">
      <c r="A26" s="20" t="str">
        <f>IF(ISBLANK(B26),"",VLOOKUP(B26,Feuil2!$B$3:$D$14,3,FALSE))</f>
        <v/>
      </c>
      <c r="B26" s="30"/>
      <c r="C26" s="20">
        <f>IF(ISBLANK(B26),0,VLOOKUP(B26,Feuil2!$B$3:$D$14,2,FALSE))</f>
        <v>0</v>
      </c>
      <c r="D26" s="18"/>
      <c r="E26" s="45">
        <f t="shared" ref="E26" si="3">C26*D26</f>
        <v>0</v>
      </c>
      <c r="F26" s="45"/>
    </row>
    <row r="27" spans="1:6" ht="15" customHeight="1">
      <c r="A27" s="20" t="str">
        <f>IF(ISBLANK(B27),"",VLOOKUP(B27,Feuil2!$B$3:$D$14,3,FALSE))</f>
        <v/>
      </c>
      <c r="B27" s="30"/>
      <c r="C27" s="20">
        <f>IF(ISBLANK(B27),0,VLOOKUP(B27,Feuil2!$B$3:$D$14,2,FALSE))</f>
        <v>0</v>
      </c>
      <c r="D27" s="19"/>
      <c r="E27" s="45">
        <f t="shared" ref="E27" si="4">C27*D27</f>
        <v>0</v>
      </c>
      <c r="F27" s="45"/>
    </row>
    <row r="28" spans="1:6">
      <c r="A28" s="1"/>
      <c r="B28" s="1"/>
      <c r="C28" s="37" t="s">
        <v>17</v>
      </c>
      <c r="D28" s="38"/>
      <c r="E28" s="39">
        <f>SUM(E23:E27)</f>
        <v>0</v>
      </c>
      <c r="F28" s="39"/>
    </row>
    <row r="29" spans="1:6">
      <c r="A29" s="1"/>
      <c r="B29" s="1"/>
      <c r="C29" s="1"/>
      <c r="D29" s="6"/>
      <c r="E29" s="6"/>
      <c r="F29" s="7"/>
    </row>
    <row r="30" spans="1:6">
      <c r="A30" s="29"/>
      <c r="B30" s="29"/>
      <c r="C30" s="29"/>
      <c r="D30" s="33" t="s">
        <v>18</v>
      </c>
      <c r="E30" s="33"/>
      <c r="F30" s="33"/>
    </row>
    <row r="31" spans="1:6" ht="20">
      <c r="A31" s="57" t="s">
        <v>62</v>
      </c>
      <c r="B31" s="58"/>
      <c r="C31" s="4"/>
      <c r="D31" s="5" t="s">
        <v>19</v>
      </c>
      <c r="E31" s="2" t="s">
        <v>15</v>
      </c>
      <c r="F31" s="5" t="s">
        <v>16</v>
      </c>
    </row>
    <row r="32" spans="1:6" ht="20" customHeight="1">
      <c r="A32" s="59"/>
      <c r="B32" s="60"/>
      <c r="C32" s="4"/>
      <c r="D32" s="24">
        <f>IF(E28&gt;250,0,MAX(Feuil2!D21:D28))</f>
        <v>0</v>
      </c>
      <c r="E32" s="25">
        <v>1</v>
      </c>
      <c r="F32" s="8">
        <f>D32*E32</f>
        <v>0</v>
      </c>
    </row>
    <row r="33" spans="1:6">
      <c r="A33" s="1"/>
      <c r="B33" s="1"/>
      <c r="C33" s="1"/>
      <c r="D33" s="56" t="s">
        <v>17</v>
      </c>
      <c r="E33" s="56"/>
      <c r="F33" s="9">
        <f>SUM(F32:F32)</f>
        <v>0</v>
      </c>
    </row>
    <row r="34" spans="1:6">
      <c r="A34" s="1"/>
      <c r="B34" s="1"/>
      <c r="C34" s="1"/>
      <c r="D34" s="4"/>
      <c r="E34" s="4"/>
      <c r="F34" s="10"/>
    </row>
    <row r="35" spans="1:6">
      <c r="A35" s="33" t="s">
        <v>20</v>
      </c>
      <c r="B35" s="33"/>
      <c r="C35" s="1"/>
      <c r="D35" s="55" t="s">
        <v>21</v>
      </c>
      <c r="E35" s="55"/>
      <c r="F35" s="11">
        <f>F33+E28</f>
        <v>0</v>
      </c>
    </row>
    <row r="36" spans="1:6">
      <c r="A36" s="50"/>
      <c r="B36" s="50"/>
      <c r="C36" s="1"/>
      <c r="D36" s="55" t="s">
        <v>22</v>
      </c>
      <c r="E36" s="55"/>
      <c r="F36" s="11">
        <f>20%*F35</f>
        <v>0</v>
      </c>
    </row>
    <row r="37" spans="1:6">
      <c r="A37" s="50"/>
      <c r="B37" s="50"/>
      <c r="C37" s="1"/>
      <c r="D37" s="51" t="s">
        <v>23</v>
      </c>
      <c r="E37" s="51"/>
      <c r="F37" s="12">
        <f>F36+F35</f>
        <v>0</v>
      </c>
    </row>
    <row r="38" spans="1:6">
      <c r="A38" s="1"/>
      <c r="B38" s="1"/>
      <c r="C38" s="1"/>
      <c r="D38" s="1"/>
      <c r="E38" s="1"/>
      <c r="F38" s="1"/>
    </row>
    <row r="39" spans="1:6" ht="16">
      <c r="A39" s="33" t="s">
        <v>24</v>
      </c>
      <c r="B39" s="33"/>
      <c r="C39" s="13"/>
      <c r="D39" s="52" t="s">
        <v>25</v>
      </c>
      <c r="E39" s="52"/>
      <c r="F39" s="52"/>
    </row>
    <row r="40" spans="1:6" ht="16">
      <c r="A40" s="14" t="s">
        <v>26</v>
      </c>
      <c r="B40" s="15" t="s">
        <v>27</v>
      </c>
      <c r="C40" s="13"/>
      <c r="D40" s="52"/>
      <c r="E40" s="52"/>
      <c r="F40" s="52"/>
    </row>
    <row r="41" spans="1:6" ht="16">
      <c r="A41" s="53" t="s">
        <v>28</v>
      </c>
      <c r="B41" s="54" t="s">
        <v>29</v>
      </c>
      <c r="C41" s="13"/>
      <c r="D41" s="52"/>
      <c r="E41" s="52"/>
      <c r="F41" s="52"/>
    </row>
    <row r="42" spans="1:6" ht="16">
      <c r="A42" s="53"/>
      <c r="B42" s="54"/>
      <c r="C42" s="13"/>
      <c r="D42" s="52"/>
      <c r="E42" s="52"/>
      <c r="F42" s="52"/>
    </row>
    <row r="43" spans="1:6" ht="16">
      <c r="A43" s="16" t="s">
        <v>30</v>
      </c>
      <c r="B43" s="1"/>
      <c r="C43" s="13"/>
      <c r="D43" s="52"/>
      <c r="E43" s="52"/>
      <c r="F43" s="52"/>
    </row>
    <row r="44" spans="1:6" ht="16">
      <c r="A44" s="16" t="s">
        <v>63</v>
      </c>
      <c r="B44" s="1"/>
      <c r="C44" s="13"/>
      <c r="D44" s="61"/>
      <c r="E44" s="61"/>
      <c r="F44" s="61"/>
    </row>
    <row r="45" spans="1:6">
      <c r="A45" s="17" t="s">
        <v>31</v>
      </c>
      <c r="B45" s="1"/>
      <c r="C45" s="1"/>
      <c r="D45" s="1"/>
      <c r="E45" s="1"/>
      <c r="F45" s="1"/>
    </row>
    <row r="46" spans="1:6">
      <c r="A46" s="22" t="s">
        <v>32</v>
      </c>
      <c r="B46" s="1"/>
      <c r="C46" s="1"/>
      <c r="D46" s="1"/>
      <c r="E46" s="1"/>
      <c r="F46" s="1"/>
    </row>
  </sheetData>
  <sheetProtection password="B65E" sheet="1" objects="1" scenarios="1"/>
  <mergeCells count="35">
    <mergeCell ref="D30:F30"/>
    <mergeCell ref="A37:B37"/>
    <mergeCell ref="D37:E37"/>
    <mergeCell ref="A39:B39"/>
    <mergeCell ref="D39:F43"/>
    <mergeCell ref="A41:A42"/>
    <mergeCell ref="B41:B42"/>
    <mergeCell ref="A35:B35"/>
    <mergeCell ref="D35:E35"/>
    <mergeCell ref="A36:B36"/>
    <mergeCell ref="D36:E36"/>
    <mergeCell ref="D33:E33"/>
    <mergeCell ref="A31:B32"/>
    <mergeCell ref="C28:D28"/>
    <mergeCell ref="E28:F28"/>
    <mergeCell ref="D18:F18"/>
    <mergeCell ref="A20:F20"/>
    <mergeCell ref="E22:F22"/>
    <mergeCell ref="E23:F23"/>
    <mergeCell ref="E24:F24"/>
    <mergeCell ref="E26:F26"/>
    <mergeCell ref="E27:F27"/>
    <mergeCell ref="C21:D21"/>
    <mergeCell ref="E25:F25"/>
    <mergeCell ref="E21:F21"/>
    <mergeCell ref="D17:F17"/>
    <mergeCell ref="A5:F6"/>
    <mergeCell ref="A8:F8"/>
    <mergeCell ref="B9:F9"/>
    <mergeCell ref="D10:F10"/>
    <mergeCell ref="B11:F11"/>
    <mergeCell ref="D12:F12"/>
    <mergeCell ref="D13:F13"/>
    <mergeCell ref="A15:F15"/>
    <mergeCell ref="B16:F16"/>
  </mergeCells>
  <dataValidations count="1">
    <dataValidation type="whole" errorStyle="warning" allowBlank="1" showInputMessage="1" showErrorMessage="1" error="Veuillez saisir un nombre entier" prompt="Saisir la quantité souhaitée" sqref="D23:D27">
      <formula1>1</formula1>
      <formula2>99</formula2>
    </dataValidation>
  </dataValidations>
  <hyperlinks>
    <hyperlink ref="B40" r:id="rId1"/>
  </hyperlinks>
  <pageMargins left="0.7" right="0.7" top="0.75" bottom="0.75" header="0.3" footer="0.3"/>
  <pageSetup paperSize="9" orientation="portrait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25400</xdr:colOff>
                    <xdr:row>34</xdr:row>
                    <xdr:rowOff>165100</xdr:rowOff>
                  </from>
                  <to>
                    <xdr:col>2</xdr:col>
                    <xdr:colOff>495300</xdr:colOff>
                    <xdr:row>36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0</xdr:col>
                    <xdr:colOff>25400</xdr:colOff>
                    <xdr:row>35</xdr:row>
                    <xdr:rowOff>177800</xdr:rowOff>
                  </from>
                  <to>
                    <xdr:col>2</xdr:col>
                    <xdr:colOff>444500</xdr:colOff>
                    <xdr:row>37</xdr:row>
                    <xdr:rowOff>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Feuil2!$B$2:$B$14</xm:f>
          </x14:formula1>
          <xm:sqref>B23:B27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workbookViewId="0">
      <selection activeCell="B32" sqref="B32"/>
    </sheetView>
  </sheetViews>
  <sheetFormatPr baseColWidth="10" defaultRowHeight="14" x14ac:dyDescent="0"/>
  <cols>
    <col min="1" max="1" width="14.5" customWidth="1"/>
    <col min="2" max="2" width="40.5" customWidth="1"/>
    <col min="3" max="3" width="13.33203125" customWidth="1"/>
    <col min="4" max="4" width="16.33203125" customWidth="1"/>
    <col min="7" max="7" width="19.33203125" customWidth="1"/>
  </cols>
  <sheetData>
    <row r="1" spans="2:6">
      <c r="B1" t="s">
        <v>35</v>
      </c>
      <c r="C1" t="s">
        <v>36</v>
      </c>
      <c r="D1" t="s">
        <v>34</v>
      </c>
      <c r="E1" t="s">
        <v>18</v>
      </c>
    </row>
    <row r="3" spans="2:6">
      <c r="B3" t="s">
        <v>60</v>
      </c>
      <c r="C3">
        <v>88.33</v>
      </c>
      <c r="D3" t="s">
        <v>48</v>
      </c>
      <c r="E3">
        <v>12.5</v>
      </c>
      <c r="F3" s="27">
        <f>C3*1.2</f>
        <v>105.996</v>
      </c>
    </row>
    <row r="4" spans="2:6">
      <c r="B4" t="s">
        <v>37</v>
      </c>
      <c r="C4">
        <f>F4/1.2</f>
        <v>160</v>
      </c>
      <c r="D4" t="s">
        <v>49</v>
      </c>
      <c r="E4">
        <v>12.5</v>
      </c>
      <c r="F4" s="27">
        <v>192</v>
      </c>
    </row>
    <row r="5" spans="2:6">
      <c r="B5" t="s">
        <v>38</v>
      </c>
      <c r="C5">
        <v>105</v>
      </c>
      <c r="D5" t="s">
        <v>50</v>
      </c>
      <c r="E5">
        <v>12.5</v>
      </c>
      <c r="F5" s="27">
        <f t="shared" ref="F5:F14" si="0">C5*1.2</f>
        <v>126</v>
      </c>
    </row>
    <row r="6" spans="2:6">
      <c r="B6" t="s">
        <v>39</v>
      </c>
      <c r="C6">
        <v>200</v>
      </c>
      <c r="D6" t="s">
        <v>51</v>
      </c>
      <c r="E6">
        <v>12.5</v>
      </c>
      <c r="F6" s="27">
        <f t="shared" si="0"/>
        <v>240</v>
      </c>
    </row>
    <row r="7" spans="2:6">
      <c r="B7" t="s">
        <v>40</v>
      </c>
      <c r="C7">
        <v>281.67</v>
      </c>
      <c r="D7" t="s">
        <v>52</v>
      </c>
      <c r="E7">
        <v>12.5</v>
      </c>
      <c r="F7" s="27">
        <f t="shared" si="0"/>
        <v>338.00400000000002</v>
      </c>
    </row>
    <row r="8" spans="2:6">
      <c r="B8" t="s">
        <v>41</v>
      </c>
      <c r="C8">
        <v>1875</v>
      </c>
      <c r="D8" t="s">
        <v>53</v>
      </c>
      <c r="E8">
        <v>35</v>
      </c>
      <c r="F8" s="27">
        <v>2250</v>
      </c>
    </row>
    <row r="9" spans="2:6">
      <c r="B9" t="s">
        <v>42</v>
      </c>
      <c r="C9">
        <v>1375</v>
      </c>
      <c r="D9" t="s">
        <v>54</v>
      </c>
      <c r="E9">
        <v>35</v>
      </c>
      <c r="F9" s="27">
        <f t="shared" si="0"/>
        <v>1650</v>
      </c>
    </row>
    <row r="10" spans="2:6">
      <c r="B10" t="s">
        <v>43</v>
      </c>
      <c r="C10">
        <v>491.67</v>
      </c>
      <c r="D10" t="s">
        <v>55</v>
      </c>
      <c r="E10">
        <v>35</v>
      </c>
      <c r="F10" s="27">
        <f t="shared" si="0"/>
        <v>590.00400000000002</v>
      </c>
    </row>
    <row r="11" spans="2:6">
      <c r="B11" t="s">
        <v>44</v>
      </c>
      <c r="C11">
        <v>333.33</v>
      </c>
      <c r="D11" t="s">
        <v>56</v>
      </c>
      <c r="E11">
        <v>35</v>
      </c>
      <c r="F11" s="27">
        <f t="shared" si="0"/>
        <v>399.99599999999998</v>
      </c>
    </row>
    <row r="12" spans="2:6">
      <c r="B12" t="s">
        <v>45</v>
      </c>
      <c r="C12">
        <v>50</v>
      </c>
      <c r="D12" t="s">
        <v>57</v>
      </c>
      <c r="E12">
        <v>35</v>
      </c>
      <c r="F12" s="27">
        <f t="shared" si="0"/>
        <v>60</v>
      </c>
    </row>
    <row r="13" spans="2:6">
      <c r="B13" t="s">
        <v>46</v>
      </c>
      <c r="C13">
        <v>50</v>
      </c>
      <c r="D13" t="s">
        <v>58</v>
      </c>
      <c r="E13">
        <v>35</v>
      </c>
      <c r="F13" s="27">
        <f t="shared" si="0"/>
        <v>60</v>
      </c>
    </row>
    <row r="14" spans="2:6">
      <c r="B14" t="s">
        <v>47</v>
      </c>
      <c r="C14">
        <v>4.17</v>
      </c>
      <c r="D14" t="s">
        <v>59</v>
      </c>
      <c r="E14">
        <v>12.5</v>
      </c>
      <c r="F14" s="27">
        <f t="shared" si="0"/>
        <v>5.0039999999999996</v>
      </c>
    </row>
    <row r="21" spans="4:4">
      <c r="D21" s="28">
        <f>IF(ISBLANK(Feuil1!B23),0,VLOOKUP(Feuil1!B23,$B$3:$F$14,4,FALSE))</f>
        <v>0</v>
      </c>
    </row>
    <row r="22" spans="4:4">
      <c r="D22" s="28">
        <f>IF(ISBLANK(Feuil1!B24),0,VLOOKUP(Feuil1!B24,$B$3:$F$14,4,FALSE))</f>
        <v>0</v>
      </c>
    </row>
    <row r="23" spans="4:4">
      <c r="D23" s="28">
        <f>IF(ISBLANK(Feuil1!B25),0,VLOOKUP(Feuil1!B25,$B$3:$F$14,4,FALSE))</f>
        <v>0</v>
      </c>
    </row>
    <row r="24" spans="4:4">
      <c r="D24" s="28">
        <f>IF(ISBLANK(Feuil1!B26),0,VLOOKUP(Feuil1!B26,$B$3:$F$14,4,FALSE))</f>
        <v>0</v>
      </c>
    </row>
    <row r="25" spans="4:4">
      <c r="D25" s="28">
        <f>IF(ISBLANK(Feuil1!B27),0,VLOOKUP(Feuil1!B27,$B$3:$F$14,4,FALSE))</f>
        <v>0</v>
      </c>
    </row>
    <row r="26" spans="4:4">
      <c r="D26" s="28">
        <f>IF(ISBLANK(Feuil1!B28),0,VLOOKUP(Feuil1!B28,$B$3:$F$14,4,FALSE))</f>
        <v>0</v>
      </c>
    </row>
    <row r="27" spans="4:4">
      <c r="D27" s="28">
        <f>IF(ISBLANK(Feuil1!B29),0,VLOOKUP(Feuil1!B29,$B$3:$F$14,4,FALSE))</f>
        <v>0</v>
      </c>
    </row>
    <row r="28" spans="4:4">
      <c r="D28" s="28">
        <f>IF(ISBLANK(Feuil1!B30),0,VLOOKUP(Feuil1!B30,$B$3:$F$14,4,FALSE))</f>
        <v>0</v>
      </c>
    </row>
    <row r="29" spans="4:4">
      <c r="D29" s="28"/>
    </row>
  </sheetData>
  <sheetProtection password="B65E"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loopdeescience</dc:creator>
  <cp:lastModifiedBy>Rodrigue Courchant</cp:lastModifiedBy>
  <cp:lastPrinted>2018-07-16T09:15:17Z</cp:lastPrinted>
  <dcterms:created xsi:type="dcterms:W3CDTF">2018-06-20T12:20:43Z</dcterms:created>
  <dcterms:modified xsi:type="dcterms:W3CDTF">2019-07-10T15:12:36Z</dcterms:modified>
</cp:coreProperties>
</file>